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180" windowHeight="9468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<sst xmlns="http://schemas.openxmlformats.org/spreadsheetml/2006/main" count="63" uniqueCount="45">
  <si>
    <t>Current Pledged to Date</t>
  </si>
  <si>
    <t>Obama</t>
  </si>
  <si>
    <t>Total</t>
  </si>
  <si>
    <t>Unallocated</t>
  </si>
  <si>
    <t>Obama Edge</t>
  </si>
  <si>
    <t>Total to Date</t>
  </si>
  <si>
    <t>Needed to Nominate</t>
  </si>
  <si>
    <t>Current Deficit</t>
  </si>
  <si>
    <t>Numbers from Real Clear Politics.com</t>
  </si>
  <si>
    <t>March 4 delegates</t>
  </si>
  <si>
    <t>Ohio</t>
  </si>
  <si>
    <t>Texas</t>
  </si>
  <si>
    <t>Rhode Island</t>
  </si>
  <si>
    <t>Vermont</t>
  </si>
  <si>
    <t>Post March 4 delegates</t>
  </si>
  <si>
    <t>Wyoming</t>
  </si>
  <si>
    <t>Mississippi</t>
  </si>
  <si>
    <t>Pennsylvania</t>
  </si>
  <si>
    <t>Guam</t>
  </si>
  <si>
    <t>Indiana</t>
  </si>
  <si>
    <t>North Carolina</t>
  </si>
  <si>
    <t>West Virginia</t>
  </si>
  <si>
    <t>Kentucky</t>
  </si>
  <si>
    <t>Oregon</t>
  </si>
  <si>
    <t>Montana</t>
  </si>
  <si>
    <t>South Dakota</t>
  </si>
  <si>
    <t>Puerto Rico</t>
  </si>
  <si>
    <t>Clinton %</t>
  </si>
  <si>
    <t>Assumed</t>
  </si>
  <si>
    <t>New Total</t>
  </si>
  <si>
    <t>New Deficit</t>
  </si>
  <si>
    <t>March 4 Total</t>
  </si>
  <si>
    <t>Need to Nominate</t>
  </si>
  <si>
    <t>Clinton</t>
  </si>
  <si>
    <t>Iowa (Edwards)</t>
  </si>
  <si>
    <t>Unpledged Add-ons</t>
  </si>
  <si>
    <t>Pledged</t>
  </si>
  <si>
    <t>Remaining</t>
  </si>
  <si>
    <t>Unallocated Pledged Delegates</t>
  </si>
  <si>
    <t>Pledged Not Yet Allocated</t>
  </si>
  <si>
    <t>Post March 4 delegate scenario</t>
  </si>
  <si>
    <t>Current Automatic Unpledged to Date</t>
  </si>
  <si>
    <t>to Date</t>
  </si>
  <si>
    <t>Delegates</t>
  </si>
  <si>
    <t>Remaining Automatic Unpledged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</si>
</sst>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0" fontId="0" fillId="2" borderId="0" xfId="0" applyNumberFormat="1" applyFill="1" applyAlignment="1">
      <alignment/>
    </xf>
    <xf numFmtId="10" fontId="0" fillId="3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8">
      <selection activeCell="D18" sqref="D18"/>
    </sheetView>
  </sheetViews>
  <sheetFormatPr defaultColWidth="9.140625" defaultRowHeight="12.75"/>
  <cols>
    <col min="1" max="1" width="26.57421875" style="0" customWidth="1"/>
    <col min="2" max="2" width="13.28125" style="0" customWidth="1"/>
    <col min="5" max="5" width="10.8515625" style="0" customWidth="1"/>
    <col min="6" max="6" width="10.57421875" style="0" customWidth="1"/>
    <col min="7" max="7" width="12.7109375" style="0" customWidth="1"/>
  </cols>
  <sheetData>
    <row r="1" ht="12.75">
      <c r="A1" t="s">
        <v>40</v>
      </c>
    </row>
    <row r="2" ht="12.75">
      <c r="A2" t="s">
        <v>8</v>
      </c>
    </row>
    <row r="3" spans="3:7" ht="12.75">
      <c r="C3" s="4" t="s">
        <v>1</v>
      </c>
      <c r="D3" s="3" t="s">
        <v>33</v>
      </c>
      <c r="E3" t="s">
        <v>3</v>
      </c>
      <c r="F3" t="s">
        <v>2</v>
      </c>
      <c r="G3" t="s">
        <v>4</v>
      </c>
    </row>
    <row r="4" spans="1:7" ht="12.75">
      <c r="A4" t="s">
        <v>0</v>
      </c>
      <c r="C4" s="4">
        <v>1193</v>
      </c>
      <c r="D4" s="3">
        <v>1038</v>
      </c>
      <c r="E4">
        <v>41</v>
      </c>
      <c r="F4">
        <f>C4+D4+E4</f>
        <v>2272</v>
      </c>
      <c r="G4">
        <f>C4-D4</f>
        <v>155</v>
      </c>
    </row>
    <row r="5" spans="1:7" ht="12.75">
      <c r="A5" t="s">
        <v>39</v>
      </c>
      <c r="C5" s="4">
        <v>0</v>
      </c>
      <c r="D5" s="3">
        <v>0</v>
      </c>
      <c r="E5">
        <v>981</v>
      </c>
      <c r="F5">
        <f>611+370</f>
        <v>981</v>
      </c>
      <c r="G5">
        <f>C5-D5</f>
        <v>0</v>
      </c>
    </row>
    <row r="6" spans="1:7" ht="12.75">
      <c r="A6" t="s">
        <v>41</v>
      </c>
      <c r="C6" s="4">
        <v>196</v>
      </c>
      <c r="D6" s="3">
        <v>241</v>
      </c>
      <c r="E6">
        <f>F6-D6-C6</f>
        <v>281</v>
      </c>
      <c r="F6">
        <v>718</v>
      </c>
      <c r="G6">
        <f>C6-D6</f>
        <v>-45</v>
      </c>
    </row>
    <row r="7" spans="1:7" ht="12.75">
      <c r="A7" t="s">
        <v>35</v>
      </c>
      <c r="C7" s="4">
        <v>0</v>
      </c>
      <c r="D7" s="3">
        <v>0</v>
      </c>
      <c r="E7">
        <v>76</v>
      </c>
      <c r="F7">
        <f>C7+D7+E7</f>
        <v>76</v>
      </c>
      <c r="G7">
        <f>C7-D7</f>
        <v>0</v>
      </c>
    </row>
    <row r="8" spans="1:7" ht="12.75">
      <c r="A8" t="s">
        <v>5</v>
      </c>
      <c r="C8" s="4">
        <f>SUM(C4:C7)</f>
        <v>1389</v>
      </c>
      <c r="D8" s="3">
        <f>SUM(D4:D7)</f>
        <v>1279</v>
      </c>
      <c r="E8">
        <f>SUM(E4:E7)</f>
        <v>1379</v>
      </c>
      <c r="F8">
        <f>SUM(F4:F7)</f>
        <v>4047</v>
      </c>
      <c r="G8">
        <f>C8-D8</f>
        <v>110</v>
      </c>
    </row>
    <row r="9" spans="3:4" ht="12.75">
      <c r="C9" s="4"/>
      <c r="D9" s="3"/>
    </row>
    <row r="10" spans="1:4" ht="12.75">
      <c r="A10" t="s">
        <v>6</v>
      </c>
      <c r="C10" s="4">
        <v>2024</v>
      </c>
      <c r="D10" s="3">
        <v>2024</v>
      </c>
    </row>
    <row r="11" spans="1:6" ht="12.75">
      <c r="A11" t="s">
        <v>7</v>
      </c>
      <c r="C11" s="4">
        <f>C10-C8</f>
        <v>635</v>
      </c>
      <c r="D11" s="3">
        <f>D10-D8</f>
        <v>745</v>
      </c>
      <c r="F11" s="2" t="s">
        <v>36</v>
      </c>
    </row>
    <row r="12" spans="2:6" ht="12.75">
      <c r="B12" t="s">
        <v>28</v>
      </c>
      <c r="C12" s="4"/>
      <c r="D12" s="3"/>
      <c r="E12" s="2" t="s">
        <v>2</v>
      </c>
      <c r="F12" s="2" t="s">
        <v>37</v>
      </c>
    </row>
    <row r="13" spans="1:6" ht="12.75">
      <c r="A13" t="s">
        <v>9</v>
      </c>
      <c r="B13" t="s">
        <v>27</v>
      </c>
      <c r="C13" s="4"/>
      <c r="D13" s="3"/>
      <c r="E13" s="2" t="s">
        <v>36</v>
      </c>
      <c r="F13" s="2" t="s">
        <v>3</v>
      </c>
    </row>
    <row r="14" spans="1:6" ht="12.75">
      <c r="A14" s="3" t="s">
        <v>11</v>
      </c>
      <c r="B14" s="5">
        <v>0.53</v>
      </c>
      <c r="C14" s="4">
        <f>E14-D14</f>
        <v>91</v>
      </c>
      <c r="D14" s="3">
        <f>ROUND(E14*B14,0)</f>
        <v>102</v>
      </c>
      <c r="E14">
        <v>193</v>
      </c>
      <c r="F14">
        <f>E5-E14</f>
        <v>788</v>
      </c>
    </row>
    <row r="15" spans="1:6" ht="12.75">
      <c r="A15" s="3" t="s">
        <v>10</v>
      </c>
      <c r="B15" s="5">
        <v>0.54</v>
      </c>
      <c r="C15" s="4">
        <f>E15-D15</f>
        <v>65</v>
      </c>
      <c r="D15" s="3">
        <f>ROUND(E15*B15,0)</f>
        <v>76</v>
      </c>
      <c r="E15">
        <v>141</v>
      </c>
      <c r="F15">
        <f>F14-E15</f>
        <v>647</v>
      </c>
    </row>
    <row r="16" spans="1:6" ht="12.75">
      <c r="A16" s="3" t="s">
        <v>12</v>
      </c>
      <c r="B16" s="5">
        <v>0.52</v>
      </c>
      <c r="C16" s="4">
        <f>E16-D16</f>
        <v>10</v>
      </c>
      <c r="D16" s="3">
        <f>ROUND(E16*B16,0)</f>
        <v>11</v>
      </c>
      <c r="E16">
        <v>21</v>
      </c>
      <c r="F16">
        <f>F15-E16</f>
        <v>626</v>
      </c>
    </row>
    <row r="17" spans="1:6" ht="12.75">
      <c r="A17" s="4" t="s">
        <v>13</v>
      </c>
      <c r="B17" s="6">
        <v>0.44</v>
      </c>
      <c r="C17" s="4">
        <f>E17-D17</f>
        <v>8</v>
      </c>
      <c r="D17" s="3">
        <f>ROUND(E17*B17,0)</f>
        <v>7</v>
      </c>
      <c r="E17">
        <v>15</v>
      </c>
      <c r="F17">
        <f>F16-E17</f>
        <v>611</v>
      </c>
    </row>
    <row r="18" spans="1:5" ht="12.75">
      <c r="A18" t="s">
        <v>31</v>
      </c>
      <c r="B18" s="1">
        <f>D18/E18</f>
        <v>0.5297297297297298</v>
      </c>
      <c r="C18" s="7">
        <f>SUM(C14:C17)</f>
        <v>174</v>
      </c>
      <c r="D18" s="7">
        <f>SUM(D14:D17)</f>
        <v>196</v>
      </c>
      <c r="E18">
        <f>SUM(E14:E17)</f>
        <v>370</v>
      </c>
    </row>
    <row r="19" spans="1:7" ht="12.75">
      <c r="A19" t="s">
        <v>29</v>
      </c>
      <c r="C19" s="7">
        <f>C8+C18</f>
        <v>1563</v>
      </c>
      <c r="D19" s="7">
        <f>D8+D18</f>
        <v>1475</v>
      </c>
      <c r="G19">
        <f>C19-D19</f>
        <v>88</v>
      </c>
    </row>
    <row r="20" spans="1:11" ht="12.75">
      <c r="A20" t="s">
        <v>30</v>
      </c>
      <c r="C20" s="7">
        <f>2024-C19</f>
        <v>461</v>
      </c>
      <c r="D20" s="7">
        <f>2024-D19</f>
        <v>549</v>
      </c>
      <c r="F20" s="2" t="s">
        <v>36</v>
      </c>
      <c r="J20" s="10" t="s">
        <v>36</v>
      </c>
      <c r="K20" s="10"/>
    </row>
    <row r="21" spans="2:12" ht="12.75">
      <c r="B21" t="s">
        <v>28</v>
      </c>
      <c r="C21" s="7"/>
      <c r="D21" s="7"/>
      <c r="E21" s="2" t="s">
        <v>2</v>
      </c>
      <c r="F21" s="2" t="s">
        <v>37</v>
      </c>
      <c r="H21" s="10" t="s">
        <v>32</v>
      </c>
      <c r="I21" s="10"/>
      <c r="J21" s="10" t="s">
        <v>42</v>
      </c>
      <c r="K21" s="10"/>
      <c r="L21" s="2" t="s">
        <v>2</v>
      </c>
    </row>
    <row r="22" spans="1:12" ht="12.75">
      <c r="A22" t="s">
        <v>14</v>
      </c>
      <c r="B22" t="s">
        <v>27</v>
      </c>
      <c r="C22" s="7"/>
      <c r="D22" s="7"/>
      <c r="E22" s="2" t="s">
        <v>36</v>
      </c>
      <c r="F22" s="9" t="s">
        <v>3</v>
      </c>
      <c r="G22" s="2" t="s">
        <v>4</v>
      </c>
      <c r="H22" s="2" t="s">
        <v>1</v>
      </c>
      <c r="I22" s="2" t="s">
        <v>33</v>
      </c>
      <c r="J22" s="2" t="s">
        <v>1</v>
      </c>
      <c r="K22" s="2" t="s">
        <v>33</v>
      </c>
      <c r="L22" s="2" t="s">
        <v>43</v>
      </c>
    </row>
    <row r="23" spans="1:12" ht="12.75">
      <c r="A23" s="4" t="s">
        <v>15</v>
      </c>
      <c r="B23" s="6">
        <v>0.45</v>
      </c>
      <c r="C23" s="4">
        <f>E23-D23</f>
        <v>7</v>
      </c>
      <c r="D23" s="3">
        <f>ROUND(E23*B23,0)</f>
        <v>5</v>
      </c>
      <c r="E23">
        <v>12</v>
      </c>
      <c r="F23">
        <f>F17-E23</f>
        <v>599</v>
      </c>
      <c r="G23">
        <f>(C23-D23)+G19</f>
        <v>90</v>
      </c>
      <c r="H23">
        <f>C20-C23</f>
        <v>454</v>
      </c>
      <c r="I23">
        <f>D20-D23</f>
        <v>544</v>
      </c>
      <c r="J23">
        <f>C19+C23</f>
        <v>1570</v>
      </c>
      <c r="K23">
        <f>D23+D19</f>
        <v>1480</v>
      </c>
      <c r="L23">
        <f>J23+K23</f>
        <v>3050</v>
      </c>
    </row>
    <row r="24" spans="1:12" ht="12.75">
      <c r="A24" s="4" t="s">
        <v>16</v>
      </c>
      <c r="B24" s="6">
        <v>0.45</v>
      </c>
      <c r="C24" s="4">
        <f aca="true" t="shared" si="0" ref="C24:C38">E24-D24</f>
        <v>18</v>
      </c>
      <c r="D24" s="3">
        <f aca="true" t="shared" si="1" ref="D24:D38">ROUND(E24*B24,0)</f>
        <v>15</v>
      </c>
      <c r="E24">
        <v>33</v>
      </c>
      <c r="F24">
        <f>F23-E24</f>
        <v>566</v>
      </c>
      <c r="G24">
        <f>(C24-D24)+G23</f>
        <v>93</v>
      </c>
      <c r="H24">
        <f>H23-C24</f>
        <v>436</v>
      </c>
      <c r="I24">
        <f>I23-D24</f>
        <v>529</v>
      </c>
      <c r="J24">
        <f>J23+C24</f>
        <v>1588</v>
      </c>
      <c r="K24">
        <f>K23+D24</f>
        <v>1495</v>
      </c>
      <c r="L24">
        <f aca="true" t="shared" si="2" ref="L24:L38">J24+K24</f>
        <v>3083</v>
      </c>
    </row>
    <row r="25" spans="1:12" ht="12.75">
      <c r="A25" s="3" t="s">
        <v>17</v>
      </c>
      <c r="B25" s="5">
        <v>0.54</v>
      </c>
      <c r="C25" s="4">
        <f t="shared" si="0"/>
        <v>73</v>
      </c>
      <c r="D25" s="3">
        <f t="shared" si="1"/>
        <v>85</v>
      </c>
      <c r="E25">
        <v>158</v>
      </c>
      <c r="F25">
        <f aca="true" t="shared" si="3" ref="F25:F35">F24-E25</f>
        <v>408</v>
      </c>
      <c r="G25">
        <f aca="true" t="shared" si="4" ref="G25:G38">(C25-D25)+G24</f>
        <v>81</v>
      </c>
      <c r="H25">
        <f aca="true" t="shared" si="5" ref="H25:H35">H24-C25</f>
        <v>363</v>
      </c>
      <c r="I25">
        <f aca="true" t="shared" si="6" ref="I25:I35">I24-D25</f>
        <v>444</v>
      </c>
      <c r="J25">
        <f aca="true" t="shared" si="7" ref="J25:J38">J24+C25</f>
        <v>1661</v>
      </c>
      <c r="K25">
        <f aca="true" t="shared" si="8" ref="K25:K38">K24+D25</f>
        <v>1580</v>
      </c>
      <c r="L25">
        <f t="shared" si="2"/>
        <v>3241</v>
      </c>
    </row>
    <row r="26" spans="1:12" ht="12.75">
      <c r="A26" s="3" t="s">
        <v>18</v>
      </c>
      <c r="B26" s="5">
        <v>0.52</v>
      </c>
      <c r="C26" s="4">
        <f t="shared" si="0"/>
        <v>2</v>
      </c>
      <c r="D26" s="3">
        <f t="shared" si="1"/>
        <v>2</v>
      </c>
      <c r="E26">
        <v>4</v>
      </c>
      <c r="F26">
        <f t="shared" si="3"/>
        <v>404</v>
      </c>
      <c r="G26">
        <f t="shared" si="4"/>
        <v>81</v>
      </c>
      <c r="H26">
        <f t="shared" si="5"/>
        <v>361</v>
      </c>
      <c r="I26">
        <f t="shared" si="6"/>
        <v>442</v>
      </c>
      <c r="J26">
        <f t="shared" si="7"/>
        <v>1663</v>
      </c>
      <c r="K26">
        <f t="shared" si="8"/>
        <v>1582</v>
      </c>
      <c r="L26">
        <f t="shared" si="2"/>
        <v>3245</v>
      </c>
    </row>
    <row r="27" spans="1:12" ht="12.75">
      <c r="A27" s="3" t="s">
        <v>19</v>
      </c>
      <c r="B27" s="5">
        <v>0.54</v>
      </c>
      <c r="C27" s="4">
        <f t="shared" si="0"/>
        <v>33</v>
      </c>
      <c r="D27" s="3">
        <f t="shared" si="1"/>
        <v>39</v>
      </c>
      <c r="E27">
        <v>72</v>
      </c>
      <c r="F27">
        <f t="shared" si="3"/>
        <v>332</v>
      </c>
      <c r="G27">
        <f t="shared" si="4"/>
        <v>75</v>
      </c>
      <c r="H27">
        <f t="shared" si="5"/>
        <v>328</v>
      </c>
      <c r="I27">
        <f t="shared" si="6"/>
        <v>403</v>
      </c>
      <c r="J27">
        <f t="shared" si="7"/>
        <v>1696</v>
      </c>
      <c r="K27">
        <f t="shared" si="8"/>
        <v>1621</v>
      </c>
      <c r="L27">
        <f t="shared" si="2"/>
        <v>3317</v>
      </c>
    </row>
    <row r="28" spans="1:12" ht="12.75">
      <c r="A28" s="3" t="s">
        <v>20</v>
      </c>
      <c r="B28" s="5">
        <v>0.53</v>
      </c>
      <c r="C28" s="4">
        <f t="shared" si="0"/>
        <v>54</v>
      </c>
      <c r="D28" s="3">
        <f t="shared" si="1"/>
        <v>61</v>
      </c>
      <c r="E28">
        <v>115</v>
      </c>
      <c r="F28">
        <f t="shared" si="3"/>
        <v>217</v>
      </c>
      <c r="G28">
        <f t="shared" si="4"/>
        <v>68</v>
      </c>
      <c r="H28">
        <f t="shared" si="5"/>
        <v>274</v>
      </c>
      <c r="I28">
        <f t="shared" si="6"/>
        <v>342</v>
      </c>
      <c r="J28">
        <f t="shared" si="7"/>
        <v>1750</v>
      </c>
      <c r="K28">
        <f t="shared" si="8"/>
        <v>1682</v>
      </c>
      <c r="L28">
        <f t="shared" si="2"/>
        <v>3432</v>
      </c>
    </row>
    <row r="29" spans="1:12" ht="12.75">
      <c r="A29" s="3" t="s">
        <v>21</v>
      </c>
      <c r="B29" s="5">
        <v>0.55</v>
      </c>
      <c r="C29" s="4">
        <f t="shared" si="0"/>
        <v>13</v>
      </c>
      <c r="D29" s="3">
        <f t="shared" si="1"/>
        <v>15</v>
      </c>
      <c r="E29">
        <v>28</v>
      </c>
      <c r="F29">
        <f t="shared" si="3"/>
        <v>189</v>
      </c>
      <c r="G29">
        <f t="shared" si="4"/>
        <v>66</v>
      </c>
      <c r="H29">
        <f t="shared" si="5"/>
        <v>261</v>
      </c>
      <c r="I29">
        <f t="shared" si="6"/>
        <v>327</v>
      </c>
      <c r="J29">
        <f t="shared" si="7"/>
        <v>1763</v>
      </c>
      <c r="K29">
        <f t="shared" si="8"/>
        <v>1697</v>
      </c>
      <c r="L29">
        <f t="shared" si="2"/>
        <v>3460</v>
      </c>
    </row>
    <row r="30" spans="1:12" ht="12.75">
      <c r="A30" s="3" t="s">
        <v>22</v>
      </c>
      <c r="B30" s="5">
        <v>0.54</v>
      </c>
      <c r="C30" s="4">
        <f t="shared" si="0"/>
        <v>23</v>
      </c>
      <c r="D30" s="3">
        <f t="shared" si="1"/>
        <v>28</v>
      </c>
      <c r="E30">
        <v>51</v>
      </c>
      <c r="F30">
        <f t="shared" si="3"/>
        <v>138</v>
      </c>
      <c r="G30">
        <f t="shared" si="4"/>
        <v>61</v>
      </c>
      <c r="H30">
        <f t="shared" si="5"/>
        <v>238</v>
      </c>
      <c r="I30">
        <f t="shared" si="6"/>
        <v>299</v>
      </c>
      <c r="J30">
        <f t="shared" si="7"/>
        <v>1786</v>
      </c>
      <c r="K30">
        <f t="shared" si="8"/>
        <v>1725</v>
      </c>
      <c r="L30">
        <f t="shared" si="2"/>
        <v>3511</v>
      </c>
    </row>
    <row r="31" spans="1:12" ht="12.75">
      <c r="A31" s="4" t="s">
        <v>23</v>
      </c>
      <c r="B31" s="6">
        <v>0.46</v>
      </c>
      <c r="C31" s="4">
        <f t="shared" si="0"/>
        <v>28</v>
      </c>
      <c r="D31" s="3">
        <f t="shared" si="1"/>
        <v>24</v>
      </c>
      <c r="E31">
        <v>52</v>
      </c>
      <c r="F31">
        <f t="shared" si="3"/>
        <v>86</v>
      </c>
      <c r="G31">
        <f t="shared" si="4"/>
        <v>65</v>
      </c>
      <c r="H31">
        <f t="shared" si="5"/>
        <v>210</v>
      </c>
      <c r="I31">
        <f t="shared" si="6"/>
        <v>275</v>
      </c>
      <c r="J31">
        <f t="shared" si="7"/>
        <v>1814</v>
      </c>
      <c r="K31">
        <f t="shared" si="8"/>
        <v>1749</v>
      </c>
      <c r="L31">
        <f t="shared" si="2"/>
        <v>3563</v>
      </c>
    </row>
    <row r="32" spans="1:12" ht="12.75">
      <c r="A32" s="3" t="s">
        <v>24</v>
      </c>
      <c r="B32" s="5">
        <v>0.52</v>
      </c>
      <c r="C32" s="4">
        <f t="shared" si="0"/>
        <v>8</v>
      </c>
      <c r="D32" s="3">
        <f t="shared" si="1"/>
        <v>8</v>
      </c>
      <c r="E32">
        <v>16</v>
      </c>
      <c r="F32">
        <f t="shared" si="3"/>
        <v>70</v>
      </c>
      <c r="G32">
        <f t="shared" si="4"/>
        <v>65</v>
      </c>
      <c r="H32">
        <f t="shared" si="5"/>
        <v>202</v>
      </c>
      <c r="I32">
        <f t="shared" si="6"/>
        <v>267</v>
      </c>
      <c r="J32">
        <f t="shared" si="7"/>
        <v>1822</v>
      </c>
      <c r="K32">
        <f t="shared" si="8"/>
        <v>1757</v>
      </c>
      <c r="L32">
        <f t="shared" si="2"/>
        <v>3579</v>
      </c>
    </row>
    <row r="33" spans="1:12" ht="12.75">
      <c r="A33" s="3" t="s">
        <v>25</v>
      </c>
      <c r="B33" s="5">
        <v>0.53</v>
      </c>
      <c r="C33" s="4">
        <f t="shared" si="0"/>
        <v>7</v>
      </c>
      <c r="D33" s="3">
        <f t="shared" si="1"/>
        <v>8</v>
      </c>
      <c r="E33">
        <v>15</v>
      </c>
      <c r="F33">
        <f t="shared" si="3"/>
        <v>55</v>
      </c>
      <c r="G33">
        <f t="shared" si="4"/>
        <v>64</v>
      </c>
      <c r="H33">
        <f t="shared" si="5"/>
        <v>195</v>
      </c>
      <c r="I33">
        <f t="shared" si="6"/>
        <v>259</v>
      </c>
      <c r="J33">
        <f t="shared" si="7"/>
        <v>1829</v>
      </c>
      <c r="K33">
        <f t="shared" si="8"/>
        <v>1765</v>
      </c>
      <c r="L33">
        <f t="shared" si="2"/>
        <v>3594</v>
      </c>
    </row>
    <row r="34" spans="1:12" ht="12.75">
      <c r="A34" s="3" t="s">
        <v>26</v>
      </c>
      <c r="B34" s="5">
        <v>0.53</v>
      </c>
      <c r="C34" s="4">
        <f t="shared" si="0"/>
        <v>26</v>
      </c>
      <c r="D34" s="3">
        <f t="shared" si="1"/>
        <v>29</v>
      </c>
      <c r="E34">
        <v>55</v>
      </c>
      <c r="F34">
        <f t="shared" si="3"/>
        <v>0</v>
      </c>
      <c r="G34">
        <f t="shared" si="4"/>
        <v>61</v>
      </c>
      <c r="H34">
        <f t="shared" si="5"/>
        <v>169</v>
      </c>
      <c r="I34">
        <f t="shared" si="6"/>
        <v>230</v>
      </c>
      <c r="J34">
        <f t="shared" si="7"/>
        <v>1855</v>
      </c>
      <c r="K34">
        <f t="shared" si="8"/>
        <v>1794</v>
      </c>
      <c r="L34">
        <f t="shared" si="2"/>
        <v>3649</v>
      </c>
    </row>
    <row r="35" spans="1:12" ht="12.75">
      <c r="A35" s="3" t="s">
        <v>34</v>
      </c>
      <c r="B35" s="5">
        <v>0.5</v>
      </c>
      <c r="C35" s="4">
        <f t="shared" si="0"/>
        <v>7</v>
      </c>
      <c r="D35" s="3">
        <f t="shared" si="1"/>
        <v>7</v>
      </c>
      <c r="E35">
        <v>14</v>
      </c>
      <c r="F35">
        <f t="shared" si="3"/>
        <v>-14</v>
      </c>
      <c r="G35">
        <f t="shared" si="4"/>
        <v>61</v>
      </c>
      <c r="H35">
        <f t="shared" si="5"/>
        <v>162</v>
      </c>
      <c r="I35">
        <f t="shared" si="6"/>
        <v>223</v>
      </c>
      <c r="J35">
        <f t="shared" si="7"/>
        <v>1862</v>
      </c>
      <c r="K35">
        <f t="shared" si="8"/>
        <v>1801</v>
      </c>
      <c r="L35">
        <f t="shared" si="2"/>
        <v>3663</v>
      </c>
    </row>
    <row r="36" spans="1:12" ht="12.75">
      <c r="A36" s="3" t="s">
        <v>35</v>
      </c>
      <c r="B36" s="5">
        <v>0.6</v>
      </c>
      <c r="C36" s="4">
        <f t="shared" si="0"/>
        <v>30</v>
      </c>
      <c r="D36" s="3">
        <f t="shared" si="1"/>
        <v>46</v>
      </c>
      <c r="E36">
        <v>76</v>
      </c>
      <c r="G36">
        <f t="shared" si="4"/>
        <v>45</v>
      </c>
      <c r="H36">
        <f aca="true" t="shared" si="9" ref="H36:I38">H35-C36</f>
        <v>132</v>
      </c>
      <c r="I36">
        <f t="shared" si="9"/>
        <v>177</v>
      </c>
      <c r="J36">
        <f t="shared" si="7"/>
        <v>1892</v>
      </c>
      <c r="K36">
        <f t="shared" si="8"/>
        <v>1847</v>
      </c>
      <c r="L36">
        <f t="shared" si="2"/>
        <v>3739</v>
      </c>
    </row>
    <row r="37" spans="1:12" ht="12.75">
      <c r="A37" s="3" t="s">
        <v>44</v>
      </c>
      <c r="B37" s="5">
        <v>0.6</v>
      </c>
      <c r="C37" s="4">
        <f t="shared" si="0"/>
        <v>112</v>
      </c>
      <c r="D37" s="3">
        <f t="shared" si="1"/>
        <v>169</v>
      </c>
      <c r="E37">
        <v>281</v>
      </c>
      <c r="G37">
        <f t="shared" si="4"/>
        <v>-12</v>
      </c>
      <c r="H37">
        <f t="shared" si="9"/>
        <v>20</v>
      </c>
      <c r="I37">
        <f t="shared" si="9"/>
        <v>8</v>
      </c>
      <c r="J37">
        <f t="shared" si="7"/>
        <v>2004</v>
      </c>
      <c r="K37">
        <f t="shared" si="8"/>
        <v>2016</v>
      </c>
      <c r="L37">
        <f t="shared" si="2"/>
        <v>4020</v>
      </c>
    </row>
    <row r="38" spans="1:12" ht="12.75">
      <c r="A38" s="7" t="s">
        <v>38</v>
      </c>
      <c r="B38" s="8">
        <v>0.3</v>
      </c>
      <c r="C38" s="4">
        <f t="shared" si="0"/>
        <v>19</v>
      </c>
      <c r="D38" s="3">
        <f t="shared" si="1"/>
        <v>8</v>
      </c>
      <c r="E38">
        <f>4047-L37</f>
        <v>27</v>
      </c>
      <c r="G38">
        <f t="shared" si="4"/>
        <v>-1</v>
      </c>
      <c r="H38">
        <f t="shared" si="9"/>
        <v>1</v>
      </c>
      <c r="I38">
        <f t="shared" si="9"/>
        <v>0</v>
      </c>
      <c r="J38">
        <f t="shared" si="7"/>
        <v>2023</v>
      </c>
      <c r="K38">
        <f t="shared" si="8"/>
        <v>2024</v>
      </c>
      <c r="L38">
        <f t="shared" si="2"/>
        <v>4047</v>
      </c>
    </row>
  </sheetData>
  <mergeCells count="3">
    <mergeCell ref="H21:I21"/>
    <mergeCell ref="J20:K20"/>
    <mergeCell ref="J21:K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G. Seyfang</dc:creator>
  <cp:keywords/>
  <dc:description/>
  <cp:lastModifiedBy>Matthew G. Seyfang</cp:lastModifiedBy>
  <dcterms:created xsi:type="dcterms:W3CDTF">2008-03-03T03:35:26Z</dcterms:created>
  <dcterms:modified xsi:type="dcterms:W3CDTF">2008-03-03T19:58:51Z</dcterms:modified>
  <cp:category/>
  <cp:version/>
  <cp:contentType/>
  <cp:contentStatus/>
</cp:coreProperties>
</file>